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name="BalExp" vbProcedure="false">Sheet1!$D$5</definedName>
    <definedName function="false" hidden="false" name="Comp" vbProcedure="false">Sheet1!$D$10</definedName>
    <definedName function="false" hidden="false" name="ELin" vbProcedure="false">Sheet1!$D$7</definedName>
    <definedName function="false" hidden="false" name="EQuad" vbProcedure="false">Sheet1!$D$8</definedName>
    <definedName function="false" hidden="false" name="SprExp" vbProcedure="false">Sheet1!$D$6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<sst xmlns="http://schemas.openxmlformats.org/spreadsheetml/2006/main" count="28" uniqueCount="23">
  <si>
    <t xml:space="preserve">Temperature effects in watches</t>
  </si>
  <si>
    <t xml:space="preserve">David Boettcher © 2016</t>
  </si>
  <si>
    <t xml:space="preserve">1. Input data</t>
  </si>
  <si>
    <t xml:space="preserve">Expansion/ºC – balance:</t>
  </si>
  <si>
    <t xml:space="preserve">Steel: </t>
  </si>
  <si>
    <t xml:space="preserve">Expansion/ºC – spring:</t>
  </si>
  <si>
    <t xml:space="preserve">Brass: </t>
  </si>
  <si>
    <t xml:space="preserve">Elastic modulus/ºC</t>
  </si>
  <si>
    <t xml:space="preserve">Linear</t>
  </si>
  <si>
    <t xml:space="preserve">Quadratic</t>
  </si>
  <si>
    <t xml:space="preserve">Compensation coefficient: </t>
  </si>
  <si>
    <t xml:space="preserve">Compensation mass angle (degrees): </t>
  </si>
  <si>
    <t xml:space="preserve">Mean time screws (seconds): </t>
  </si>
  <si>
    <t xml:space="preserve">2. Calculations</t>
  </si>
  <si>
    <t xml:space="preserve">2.1 Error for temperature range +/- 20ºC</t>
  </si>
  <si>
    <t xml:space="preserve">Temperature</t>
  </si>
  <si>
    <t xml:space="preserve">h</t>
  </si>
  <si>
    <t xml:space="preserve">I curve</t>
  </si>
  <si>
    <t xml:space="preserve">S line</t>
  </si>
  <si>
    <t xml:space="preserve">Rate</t>
  </si>
  <si>
    <t xml:space="preserve">2.2 Error for temperature +/- 1ºC</t>
  </si>
  <si>
    <t xml:space="preserve">Acknowledgement</t>
  </si>
  <si>
    <t xml:space="preserve">My analysis was inspired by an article by Philip Woodward “Middle Temperature Error” in the Horological Journal April 2011.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</si>
</sst>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##.0E+00"/>
    <numFmt numFmtId="166" formatCode="##0.00E+00"/>
    <numFmt numFmtId="167" formatCode="#,##0.0"/>
    <numFmt numFmtId="168" formatCode="#,##0.00"/>
    <numFmt numFmtId="169" formatCode="#,##0.00000"/>
    <numFmt numFmtId="170" formatCode="#,##0.00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</font>
    <font>
      <b val="true"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00CC00"/>
      </left>
      <right style="thin">
        <color rgb="FF00CC00"/>
      </right>
      <top style="thin">
        <color rgb="FF00CC00"/>
      </top>
      <bottom style="thin">
        <color rgb="FF00CC00"/>
      </bottom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CC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336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ineChart>
        <c:grouping val="standard"/>
        <c:ser>
          <c:idx val="0"/>
          <c:order val="0"/>
          <c:tx>
            <c:strRef>
              <c:f>Sheet1!$C$16:$C$16</c:f>
              <c:strCache>
                <c:ptCount val="1"/>
                <c:pt idx="0">
                  <c:v>I curve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Sheet1!$A$17:$A$25</c:f>
              <c:strCach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strCache>
            </c:strRef>
          </c:cat>
          <c:val>
            <c:numRef>
              <c:f>Sheet1!$C$17:$C$25</c:f>
              <c:numCache>
                <c:formatCode>General</c:formatCode>
                <c:ptCount val="9"/>
                <c:pt idx="0">
                  <c:v>0.9995600484</c:v>
                </c:pt>
                <c:pt idx="1">
                  <c:v>0.999670027225</c:v>
                </c:pt>
                <c:pt idx="2">
                  <c:v>0.9997800121</c:v>
                </c:pt>
                <c:pt idx="3">
                  <c:v>0.999890003025</c:v>
                </c:pt>
                <c:pt idx="4">
                  <c:v>1</c:v>
                </c:pt>
                <c:pt idx="5">
                  <c:v>1.000110003025</c:v>
                </c:pt>
                <c:pt idx="6">
                  <c:v>1.0002200121</c:v>
                </c:pt>
                <c:pt idx="7">
                  <c:v>1.000330027225</c:v>
                </c:pt>
                <c:pt idx="8">
                  <c:v>1.0004400484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Sheet1!$D$16:$D$16</c:f>
              <c:strCache>
                <c:ptCount val="1"/>
                <c:pt idx="0">
                  <c:v>S line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Sheet1!$A$17:$A$25</c:f>
              <c:strCach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strCache>
            </c:strRef>
          </c:cat>
          <c:val>
            <c:numRef>
              <c:f>Sheet1!$D$17:$D$25</c:f>
              <c:numCache>
                <c:formatCode>General</c:formatCode>
                <c:ptCount val="9"/>
                <c:pt idx="0">
                  <c:v>1.00413697788626</c:v>
                </c:pt>
                <c:pt idx="1">
                  <c:v>1.00310329996452</c:v>
                </c:pt>
                <c:pt idx="2">
                  <c:v>1.00206924438579</c:v>
                </c:pt>
                <c:pt idx="3">
                  <c:v>1.00103481108572</c:v>
                </c:pt>
                <c:pt idx="4">
                  <c:v>1</c:v>
                </c:pt>
                <c:pt idx="5">
                  <c:v>0.998964811064276</c:v>
                </c:pt>
                <c:pt idx="6">
                  <c:v>0.997929244214208</c:v>
                </c:pt>
                <c:pt idx="7">
                  <c:v>0.996893299385446</c:v>
                </c:pt>
                <c:pt idx="8">
                  <c:v>0.995856976513637</c:v>
                </c:pt>
              </c:numCache>
            </c:numRef>
          </c:val>
          <c:smooth val="1"/>
        </c:ser>
        <c:hiLowLines>
          <c:spPr>
            <a:ln>
              <a:noFill/>
            </a:ln>
          </c:spPr>
        </c:hiLowLines>
        <c:marker val="0"/>
        <c:axId val="29971462"/>
        <c:axId val="84205219"/>
      </c:lineChart>
      <c:catAx>
        <c:axId val="2997146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lang="en-GB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84205219"/>
        <c:crosses val="autoZero"/>
        <c:auto val="1"/>
        <c:lblAlgn val="ctr"/>
        <c:lblOffset val="100"/>
      </c:catAx>
      <c:valAx>
        <c:axId val="84205219"/>
        <c:scaling>
          <c:orientation val="minMax"/>
          <c:max val="1.006"/>
          <c:min val="0.994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,##0.00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lang="en-GB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29971462"/>
        <c:crossesAt val="1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ineChart>
        <c:grouping val="standard"/>
        <c:ser>
          <c:idx val="0"/>
          <c:order val="0"/>
          <c:tx>
            <c:strRef>
              <c:f>Sheet1!$E$16:$E$16</c:f>
              <c:strCache>
                <c:ptCount val="1"/>
                <c:pt idx="0">
                  <c:v>Rate</c:v>
                </c:pt>
              </c:strCache>
            </c:strRef>
          </c:tx>
          <c:spPr>
            <a:solidFill>
              <a:srgbClr val="579d1c"/>
            </a:solidFill>
            <a:ln w="28800">
              <a:solidFill>
                <a:srgbClr val="579d1c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Sheet1!$A$17:$A$25</c:f>
              <c:strCach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strCache>
            </c:strRef>
          </c:cat>
          <c:val>
            <c:numRef>
              <c:f>Sheet1!$E$17:$E$25</c:f>
              <c:numCache>
                <c:formatCode>General</c:formatCode>
                <c:ptCount val="9"/>
                <c:pt idx="0">
                  <c:v>197.13364061255</c:v>
                </c:pt>
                <c:pt idx="1">
                  <c:v>147.985266990647</c:v>
                </c:pt>
                <c:pt idx="2">
                  <c:v>98.7470490157289</c:v>
                </c:pt>
                <c:pt idx="3">
                  <c:v>49.4187169695653</c:v>
                </c:pt>
                <c:pt idx="4">
                  <c:v>0</c:v>
                </c:pt>
                <c:pt idx="5">
                  <c:v>-49.5093738850855</c:v>
                </c:pt>
                <c:pt idx="6">
                  <c:v>-99.1096778239296</c:v>
                </c:pt>
                <c:pt idx="7">
                  <c:v>-148.801186107241</c:v>
                </c:pt>
                <c:pt idx="8">
                  <c:v>-198.584174184193</c:v>
                </c:pt>
              </c:numCache>
            </c:numRef>
          </c:val>
          <c:smooth val="1"/>
        </c:ser>
        <c:hiLowLines>
          <c:spPr>
            <a:ln>
              <a:noFill/>
            </a:ln>
          </c:spPr>
        </c:hiLowLines>
        <c:marker val="0"/>
        <c:axId val="4045333"/>
        <c:axId val="64143385"/>
      </c:lineChart>
      <c:catAx>
        <c:axId val="4045333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lang="en-GB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64143385"/>
        <c:crosses val="autoZero"/>
        <c:auto val="1"/>
        <c:lblAlgn val="ctr"/>
        <c:lblOffset val="100"/>
      </c:catAx>
      <c:valAx>
        <c:axId val="6414338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lang="en-GB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0" lang="en-GB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Seconds per day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lang="en-GB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4045333"/>
        <c:crossesAt val="1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803880</xdr:colOff>
      <xdr:row>2</xdr:row>
      <xdr:rowOff>21240</xdr:rowOff>
    </xdr:from>
    <xdr:to>
      <xdr:col>15</xdr:col>
      <xdr:colOff>813240</xdr:colOff>
      <xdr:row>24</xdr:row>
      <xdr:rowOff>154440</xdr:rowOff>
    </xdr:to>
    <xdr:graphicFrame>
      <xdr:nvGraphicFramePr>
        <xdr:cNvPr id="0" name=""/>
        <xdr:cNvGraphicFramePr/>
      </xdr:nvGraphicFramePr>
      <xdr:xfrm>
        <a:off x="5680440" y="405720"/>
        <a:ext cx="7324560" cy="3709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356400</xdr:colOff>
      <xdr:row>24</xdr:row>
      <xdr:rowOff>124920</xdr:rowOff>
    </xdr:from>
    <xdr:to>
      <xdr:col>15</xdr:col>
      <xdr:colOff>767520</xdr:colOff>
      <xdr:row>42</xdr:row>
      <xdr:rowOff>10080</xdr:rowOff>
    </xdr:to>
    <xdr:graphicFrame>
      <xdr:nvGraphicFramePr>
        <xdr:cNvPr id="1" name=""/>
        <xdr:cNvGraphicFramePr/>
      </xdr:nvGraphicFramePr>
      <xdr:xfrm>
        <a:off x="5232960" y="4086000"/>
        <a:ext cx="7726320" cy="2951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E10" activeCellId="0" sqref="E10"/>
    </sheetView>
  </sheetViews>
  <sheetFormatPr defaultRowHeight="12.8"/>
  <cols>
    <col collapsed="false" hidden="false" max="1025" min="1" style="0" width="11.5204081632653"/>
  </cols>
  <sheetData>
    <row r="1" customFormat="false" ht="17.35" hidden="false" customHeight="false" outlineLevel="0" collapsed="false">
      <c r="A1" s="1" t="s">
        <v>0</v>
      </c>
      <c r="B1" s="1"/>
      <c r="C1" s="1"/>
      <c r="D1" s="1"/>
      <c r="E1" s="1"/>
    </row>
    <row r="2" customFormat="false" ht="12.95" hidden="false" customHeight="false" outlineLevel="0" collapsed="false">
      <c r="A2" s="2" t="s">
        <v>1</v>
      </c>
    </row>
    <row r="3" customFormat="false" ht="12.8" hidden="false" customHeight="false" outlineLevel="0" collapsed="false">
      <c r="A3" s="2"/>
    </row>
    <row r="4" customFormat="false" ht="12.8" hidden="false" customHeight="false" outlineLevel="0" collapsed="false">
      <c r="A4" s="3" t="s">
        <v>2</v>
      </c>
    </row>
    <row r="5" customFormat="false" ht="12.8" hidden="false" customHeight="false" outlineLevel="0" collapsed="false">
      <c r="A5" s="4" t="s">
        <v>3</v>
      </c>
      <c r="B5" s="4"/>
      <c r="C5" s="4"/>
      <c r="D5" s="5" t="n">
        <v>1.1E-005</v>
      </c>
      <c r="E5" s="6" t="s">
        <v>4</v>
      </c>
      <c r="F5" s="5" t="n">
        <v>1.1E-005</v>
      </c>
    </row>
    <row r="6" customFormat="false" ht="12.8" hidden="false" customHeight="false" outlineLevel="0" collapsed="false">
      <c r="A6" s="4" t="s">
        <v>5</v>
      </c>
      <c r="B6" s="4"/>
      <c r="C6" s="4"/>
      <c r="D6" s="5" t="n">
        <v>1.1E-005</v>
      </c>
      <c r="E6" s="6" t="s">
        <v>6</v>
      </c>
      <c r="F6" s="5" t="n">
        <v>1.9E-005</v>
      </c>
    </row>
    <row r="7" customFormat="false" ht="12.8" hidden="false" customHeight="false" outlineLevel="0" collapsed="false">
      <c r="A7" s="4" t="s">
        <v>7</v>
      </c>
      <c r="B7" s="4"/>
      <c r="C7" s="7" t="s">
        <v>8</v>
      </c>
      <c r="D7" s="5" t="n">
        <v>0.00024</v>
      </c>
    </row>
    <row r="8" customFormat="false" ht="12.8" hidden="false" customHeight="false" outlineLevel="0" collapsed="false">
      <c r="B8" s="8"/>
      <c r="C8" s="7" t="s">
        <v>9</v>
      </c>
      <c r="D8" s="9" t="n">
        <v>0</v>
      </c>
      <c r="E8" s="5"/>
      <c r="F8" s="5"/>
      <c r="H8" s="10" t="n">
        <v>2.2E-007</v>
      </c>
    </row>
    <row r="9" customFormat="false" ht="12.8" hidden="false" customHeight="false" outlineLevel="0" collapsed="false">
      <c r="A9" s="4" t="s">
        <v>10</v>
      </c>
      <c r="B9" s="4"/>
      <c r="C9" s="4"/>
      <c r="D9" s="11" t="n">
        <v>0.000114501</v>
      </c>
      <c r="E9" s="5"/>
      <c r="F9" s="5"/>
      <c r="H9" s="10"/>
    </row>
    <row r="10" customFormat="false" ht="12.8" hidden="false" customHeight="false" outlineLevel="0" collapsed="false">
      <c r="A10" s="4" t="s">
        <v>11</v>
      </c>
      <c r="B10" s="4"/>
      <c r="C10" s="4"/>
      <c r="D10" s="12" t="n">
        <v>0</v>
      </c>
      <c r="E10" s="5"/>
      <c r="F10" s="5"/>
      <c r="H10" s="10" t="n">
        <v>0.0001145</v>
      </c>
    </row>
    <row r="11" customFormat="false" ht="12.8" hidden="false" customHeight="false" outlineLevel="0" collapsed="false">
      <c r="A11" s="13"/>
      <c r="B11" s="8"/>
      <c r="C11" s="8" t="s">
        <v>12</v>
      </c>
      <c r="D11" s="14" t="n">
        <v>0</v>
      </c>
      <c r="E11" s="8"/>
      <c r="F11" s="10"/>
      <c r="H11" s="10"/>
    </row>
    <row r="12" customFormat="false" ht="12.8" hidden="false" customHeight="false" outlineLevel="0" collapsed="false">
      <c r="A12" s="13"/>
      <c r="B12" s="8"/>
      <c r="C12" s="8"/>
      <c r="D12" s="14"/>
      <c r="E12" s="8"/>
      <c r="F12" s="10"/>
      <c r="H12" s="10"/>
    </row>
    <row r="13" customFormat="false" ht="12.8" hidden="false" customHeight="false" outlineLevel="0" collapsed="false">
      <c r="A13" s="3" t="s">
        <v>13</v>
      </c>
      <c r="B13" s="8"/>
      <c r="C13" s="8"/>
      <c r="D13" s="8"/>
    </row>
    <row r="14" customFormat="false" ht="12.8" hidden="false" customHeight="false" outlineLevel="0" collapsed="false">
      <c r="A14" s="3"/>
      <c r="B14" s="8"/>
      <c r="C14" s="8"/>
      <c r="D14" s="8"/>
    </row>
    <row r="15" customFormat="false" ht="12.8" hidden="false" customHeight="false" outlineLevel="0" collapsed="false">
      <c r="A15" s="15" t="s">
        <v>14</v>
      </c>
      <c r="B15" s="16"/>
      <c r="C15" s="16"/>
    </row>
    <row r="16" customFormat="false" ht="12.8" hidden="false" customHeight="false" outlineLevel="0" collapsed="false">
      <c r="A16" s="17" t="s">
        <v>15</v>
      </c>
      <c r="B16" s="18" t="s">
        <v>16</v>
      </c>
      <c r="C16" s="18" t="s">
        <v>17</v>
      </c>
      <c r="D16" s="18" t="s">
        <v>18</v>
      </c>
      <c r="E16" s="18" t="s">
        <v>19</v>
      </c>
      <c r="F16" s="7"/>
    </row>
    <row r="17" customFormat="false" ht="12.8" hidden="false" customHeight="false" outlineLevel="0" collapsed="false">
      <c r="A17" s="0" t="n">
        <v>0</v>
      </c>
      <c r="B17" s="0" t="n">
        <v>-20</v>
      </c>
      <c r="C17" s="19" t="n">
        <f aca="false">(1+D$5*B17-D$9*D$10*B17/120)^2</f>
        <v>0.9995600484</v>
      </c>
      <c r="D17" s="19" t="n">
        <f aca="false">(1+D$6*B17)^3*(1-D$7*B17-D$8*B17^2)</f>
        <v>1.00413697788626</v>
      </c>
      <c r="E17" s="14" t="n">
        <f aca="false">D$11+(86400*(1-SQRT(C17/D17)))</f>
        <v>197.13364061255</v>
      </c>
    </row>
    <row r="18" customFormat="false" ht="12.8" hidden="false" customHeight="false" outlineLevel="0" collapsed="false">
      <c r="A18" s="0" t="n">
        <v>5</v>
      </c>
      <c r="B18" s="0" t="n">
        <v>-15</v>
      </c>
      <c r="C18" s="19" t="n">
        <f aca="false">(1+D$5*B18-D$9*D$10*B18/120)^2</f>
        <v>0.999670027225</v>
      </c>
      <c r="D18" s="19" t="n">
        <f aca="false">(1+D$6*B18)^3*(1-D$7*B18-D$8*B18^2)</f>
        <v>1.00310329996452</v>
      </c>
      <c r="E18" s="14" t="n">
        <f aca="false">D$11+(86400*(1-SQRT(C18/D18)))</f>
        <v>147.985266990647</v>
      </c>
    </row>
    <row r="19" customFormat="false" ht="12.8" hidden="false" customHeight="false" outlineLevel="0" collapsed="false">
      <c r="A19" s="0" t="n">
        <v>10</v>
      </c>
      <c r="B19" s="0" t="n">
        <v>-10</v>
      </c>
      <c r="C19" s="19" t="n">
        <f aca="false">(1+D$5*B19-D$9*D$10*B19/120)^2</f>
        <v>0.9997800121</v>
      </c>
      <c r="D19" s="19" t="n">
        <f aca="false">(1+D$6*B19)^3*(1-D$7*B19-D$8*B19^2)</f>
        <v>1.00206924438579</v>
      </c>
      <c r="E19" s="14" t="n">
        <f aca="false">D$11+(86400*(1-SQRT(C19/D19)))</f>
        <v>98.7470490157289</v>
      </c>
    </row>
    <row r="20" customFormat="false" ht="12.8" hidden="false" customHeight="false" outlineLevel="0" collapsed="false">
      <c r="A20" s="0" t="n">
        <v>15</v>
      </c>
      <c r="B20" s="0" t="n">
        <v>-5</v>
      </c>
      <c r="C20" s="19" t="n">
        <f aca="false">(1+D$5*B20-D$9*D$10*B20/120)^2</f>
        <v>0.999890003025</v>
      </c>
      <c r="D20" s="19" t="n">
        <f aca="false">(1+D$6*B20)^3*(1-D$7*B20-D$8*B20^2)</f>
        <v>1.00103481108572</v>
      </c>
      <c r="E20" s="14" t="n">
        <f aca="false">D$11+(86400*(1-SQRT(C20/D20)))</f>
        <v>49.4187169695653</v>
      </c>
    </row>
    <row r="21" customFormat="false" ht="12.8" hidden="false" customHeight="false" outlineLevel="0" collapsed="false">
      <c r="A21" s="0" t="n">
        <v>20</v>
      </c>
      <c r="B21" s="0" t="n">
        <v>0</v>
      </c>
      <c r="C21" s="19" t="n">
        <f aca="false">(1+D$5*B21-D$9*D$10*B21/120)^2</f>
        <v>1</v>
      </c>
      <c r="D21" s="19" t="n">
        <f aca="false">(1+D$6*B21)^3*(1-D$7*B21-D$8*B21^2)</f>
        <v>1</v>
      </c>
      <c r="E21" s="14" t="n">
        <f aca="false">D$11+(86400*(1-SQRT(C21/D21)))</f>
        <v>0</v>
      </c>
    </row>
    <row r="22" customFormat="false" ht="12.8" hidden="false" customHeight="false" outlineLevel="0" collapsed="false">
      <c r="A22" s="0" t="n">
        <v>25</v>
      </c>
      <c r="B22" s="0" t="n">
        <v>5</v>
      </c>
      <c r="C22" s="19" t="n">
        <f aca="false">(1+D$5*B22-D$9*D$10*B22/120)^2</f>
        <v>1.000110003025</v>
      </c>
      <c r="D22" s="19" t="n">
        <f aca="false">(1+D$6*B22)^3*(1-D$7*B22-D$8*B22^2)</f>
        <v>0.998964811064276</v>
      </c>
      <c r="E22" s="14" t="n">
        <f aca="false">D$11+(86400*(1-SQRT(C22/D22)))</f>
        <v>-49.5093738850855</v>
      </c>
    </row>
    <row r="23" customFormat="false" ht="12.8" hidden="false" customHeight="false" outlineLevel="0" collapsed="false">
      <c r="A23" s="0" t="n">
        <v>30</v>
      </c>
      <c r="B23" s="0" t="n">
        <v>10</v>
      </c>
      <c r="C23" s="19" t="n">
        <f aca="false">(1+D$5*B23-D$9*D$10*B23/120)^2</f>
        <v>1.0002200121</v>
      </c>
      <c r="D23" s="19" t="n">
        <f aca="false">(1+D$6*B23)^3*(1-D$7*B23-D$8*B23^2)</f>
        <v>0.997929244214208</v>
      </c>
      <c r="E23" s="14" t="n">
        <f aca="false">D$11+(86400*(1-SQRT(C23/D23)))</f>
        <v>-99.1096778239296</v>
      </c>
    </row>
    <row r="24" customFormat="false" ht="12.8" hidden="false" customHeight="false" outlineLevel="0" collapsed="false">
      <c r="A24" s="0" t="n">
        <v>35</v>
      </c>
      <c r="B24" s="0" t="n">
        <v>15</v>
      </c>
      <c r="C24" s="19" t="n">
        <f aca="false">(1+D$5*B24-D$9*D$10*B24/120)^2</f>
        <v>1.000330027225</v>
      </c>
      <c r="D24" s="19" t="n">
        <f aca="false">(1+D$6*B24)^3*(1-D$7*B24-D$8*B24^2)</f>
        <v>0.996893299385446</v>
      </c>
      <c r="E24" s="14" t="n">
        <f aca="false">D$11+(86400*(1-SQRT(C24/D24)))</f>
        <v>-148.801186107241</v>
      </c>
    </row>
    <row r="25" customFormat="false" ht="12.8" hidden="false" customHeight="false" outlineLevel="0" collapsed="false">
      <c r="A25" s="0" t="n">
        <v>40</v>
      </c>
      <c r="B25" s="0" t="n">
        <v>20</v>
      </c>
      <c r="C25" s="19" t="n">
        <f aca="false">(1+D$5*B25-D$9*D$10*B25/120)^2</f>
        <v>1.0004400484</v>
      </c>
      <c r="D25" s="19" t="n">
        <f aca="false">(1+D$6*B25)^3*(1-D$7*B25-D$8*B25^2)</f>
        <v>0.995856976513637</v>
      </c>
      <c r="E25" s="14" t="n">
        <f aca="false">D$11+(86400*(1-SQRT(C25/D25)))</f>
        <v>-198.584174184193</v>
      </c>
    </row>
    <row r="26" customFormat="false" ht="12.8" hidden="false" customHeight="false" outlineLevel="0" collapsed="false">
      <c r="C26" s="19"/>
      <c r="D26" s="19"/>
      <c r="E26" s="14"/>
    </row>
    <row r="27" customFormat="false" ht="12.8" hidden="false" customHeight="false" outlineLevel="0" collapsed="false">
      <c r="A27" s="3" t="s">
        <v>20</v>
      </c>
      <c r="C27" s="19"/>
      <c r="D27" s="19"/>
      <c r="E27" s="14"/>
    </row>
    <row r="28" customFormat="false" ht="12.8" hidden="false" customHeight="false" outlineLevel="0" collapsed="false">
      <c r="A28" s="17" t="s">
        <v>15</v>
      </c>
      <c r="B28" s="18" t="s">
        <v>16</v>
      </c>
      <c r="C28" s="20" t="s">
        <v>17</v>
      </c>
      <c r="D28" s="20" t="s">
        <v>18</v>
      </c>
      <c r="E28" s="18" t="s">
        <v>19</v>
      </c>
    </row>
    <row r="29" customFormat="false" ht="12.8" hidden="false" customHeight="false" outlineLevel="0" collapsed="false">
      <c r="A29" s="0" t="n">
        <v>19</v>
      </c>
      <c r="B29" s="0" t="n">
        <v>-1</v>
      </c>
      <c r="C29" s="19" t="n">
        <f aca="false">(1+D$5*B29-(0.0001145*D$10/120)*B29)^2</f>
        <v>0.999978000121</v>
      </c>
      <c r="D29" s="19" t="n">
        <f aca="false">(1+D$6*B29)^3*(1-D$7*B29-D$8*B29^2)</f>
        <v>1.00020699244309</v>
      </c>
      <c r="E29" s="14" t="n">
        <f aca="false">86400*(1-SQRT(C29/D29))</f>
        <v>9.89098722694983</v>
      </c>
    </row>
    <row r="30" customFormat="false" ht="12.8" hidden="false" customHeight="false" outlineLevel="0" collapsed="false">
      <c r="A30" s="0" t="n">
        <v>20</v>
      </c>
      <c r="B30" s="0" t="n">
        <v>0</v>
      </c>
      <c r="C30" s="19" t="n">
        <f aca="false">(1+D$5*B30-(0.0001145*D$10/120)*B30)^2</f>
        <v>1</v>
      </c>
      <c r="D30" s="19" t="n">
        <f aca="false">(1+D$6*B30)^3*(1-D$7*B30-D$8*B30^2)</f>
        <v>1</v>
      </c>
      <c r="E30" s="14" t="n">
        <f aca="false">86400*(1-SQRT(C30/D30))</f>
        <v>0</v>
      </c>
    </row>
    <row r="31" customFormat="false" ht="12.8" hidden="false" customHeight="false" outlineLevel="0" collapsed="false">
      <c r="A31" s="0" t="n">
        <v>21</v>
      </c>
      <c r="B31" s="0" t="n">
        <v>1</v>
      </c>
      <c r="C31" s="19" t="n">
        <f aca="false">(1+D$5*B31-(0.0001145*D$10/120)*B31)^2</f>
        <v>1.000022000121</v>
      </c>
      <c r="D31" s="19" t="n">
        <f aca="false">(1+D$6*B31)^3*(1-D$7*B31-D$8*B31^2)</f>
        <v>0.999792992442914</v>
      </c>
      <c r="E31" s="14" t="n">
        <f aca="false">86400*(1-SQRT(C31/D31))</f>
        <v>-9.89461349989256</v>
      </c>
    </row>
    <row r="35" customFormat="false" ht="12.8" hidden="false" customHeight="false" outlineLevel="0" collapsed="false">
      <c r="A35" s="21" t="s">
        <v>21</v>
      </c>
    </row>
    <row r="36" customFormat="false" ht="23.85" hidden="false" customHeight="true" outlineLevel="0" collapsed="false">
      <c r="A36" s="22" t="s">
        <v>22</v>
      </c>
      <c r="B36" s="22"/>
      <c r="C36" s="22"/>
      <c r="D36" s="22"/>
      <c r="E36" s="22"/>
    </row>
  </sheetData>
  <mergeCells count="7">
    <mergeCell ref="A1:E1"/>
    <mergeCell ref="A5:C5"/>
    <mergeCell ref="A6:C6"/>
    <mergeCell ref="A7:B7"/>
    <mergeCell ref="A9:C9"/>
    <mergeCell ref="A10:C10"/>
    <mergeCell ref="A36:E3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2024</TotalTime>
  <Application>LibreOffice/5.2.1.2$Windows_x86 LibreOffice_project/31dd62db80d4e60af04904455ec9c9219178d620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2016-09-13T19:23:04Z</dcterms:created>
  <dc:creator/>
  <dc:description/>
  <dc:language>en-GB</dc:language>
  <cp:lastModifiedBy/>
  <dcterms:modified xsi:type="dcterms:W3CDTF">2016-09-28T17:33:57Z</dcterms:modified>
  <cp:revision>31</cp:revision>
  <dc:subject/>
  <dc:title/>
</cp:coreProperties>
</file>